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TỔNG GIÁ TRỊ" sheetId="9" r:id="rId1"/>
    <sheet name="KIEMDINH" sheetId="2" r:id="rId2"/>
    <sheet name="DAUTU" sheetId="6" r:id="rId3"/>
    <sheet name="CHIPHI" sheetId="7" r:id="rId4"/>
    <sheet name="PHANKY" sheetId="1" r:id="rId5"/>
    <sheet name="Sheet3" sheetId="3" state="hidden" r:id="rId6"/>
  </sheets>
  <definedNames>
    <definedName name="_Toc483664829" localSheetId="4">PHANKY!$A$6</definedName>
    <definedName name="_Toc483664830" localSheetId="4">PHANKY!$A$7</definedName>
  </definedNames>
  <calcPr calcId="124519"/>
</workbook>
</file>

<file path=xl/calcChain.xml><?xml version="1.0" encoding="utf-8"?>
<calcChain xmlns="http://schemas.openxmlformats.org/spreadsheetml/2006/main">
  <c r="E42" i="9"/>
  <c r="F32"/>
  <c r="F16"/>
  <c r="F22" l="1"/>
  <c r="F23" l="1"/>
  <c r="F26"/>
  <c r="F25"/>
  <c r="F21"/>
  <c r="F19"/>
  <c r="F18"/>
  <c r="D14" i="1"/>
  <c r="D13"/>
  <c r="F14" i="9"/>
  <c r="F13"/>
  <c r="F12"/>
  <c r="F11"/>
  <c r="F10"/>
  <c r="F8"/>
  <c r="F7"/>
  <c r="F6"/>
  <c r="F7" i="6"/>
  <c r="F11"/>
  <c r="F4"/>
  <c r="F17" i="9" l="1"/>
  <c r="F20"/>
  <c r="E36" s="1"/>
  <c r="E39"/>
  <c r="F24"/>
  <c r="F15" s="1"/>
  <c r="F9"/>
  <c r="F5"/>
  <c r="E40" l="1"/>
  <c r="F4"/>
  <c r="G7" i="1" l="1"/>
  <c r="C7" s="1"/>
  <c r="E6"/>
  <c r="C6" s="1"/>
  <c r="F19" i="2"/>
  <c r="F11"/>
  <c r="F17"/>
  <c r="F16"/>
  <c r="F14"/>
  <c r="F15"/>
  <c r="F18" s="1"/>
  <c r="F13"/>
  <c r="F10"/>
  <c r="F9"/>
  <c r="F8"/>
  <c r="F14" i="6"/>
  <c r="F3"/>
  <c r="C11" i="1"/>
  <c r="C12"/>
  <c r="C13"/>
  <c r="C14"/>
  <c r="C15"/>
  <c r="C10"/>
  <c r="C21" l="1"/>
  <c r="C8"/>
  <c r="F27" i="9"/>
  <c r="F34" s="1"/>
  <c r="E35" l="1"/>
  <c r="E37" s="1"/>
  <c r="E41" l="1"/>
</calcChain>
</file>

<file path=xl/sharedStrings.xml><?xml version="1.0" encoding="utf-8"?>
<sst xmlns="http://schemas.openxmlformats.org/spreadsheetml/2006/main" count="176" uniqueCount="87">
  <si>
    <t>TT</t>
  </si>
  <si>
    <t>Nội dung đầu tư</t>
  </si>
  <si>
    <t>Giá trị đầu tư</t>
  </si>
  <si>
    <t>Năm 2018</t>
  </si>
  <si>
    <t>Năm 2019</t>
  </si>
  <si>
    <t>Năm 2020</t>
  </si>
  <si>
    <t>I</t>
  </si>
  <si>
    <t>Cộng I</t>
  </si>
  <si>
    <t>II</t>
  </si>
  <si>
    <t>Cộng II</t>
  </si>
  <si>
    <t>CỘNG I+II</t>
  </si>
  <si>
    <t>Kinh phí đầu tư hỗ trợ hoạt động kiểm định</t>
  </si>
  <si>
    <t>Năm 2021</t>
  </si>
  <si>
    <t>Xây dựng chương trình đào tạo</t>
  </si>
  <si>
    <t>Đào tạo bồi dưỡng đội ngũ</t>
  </si>
  <si>
    <t>Máy móc thiết bị đào tạo</t>
  </si>
  <si>
    <t>Đầu tư Thư viện</t>
  </si>
  <si>
    <t>Đầu tư các hoạt động quản lý</t>
  </si>
  <si>
    <t xml:space="preserve">Tổng giá trị </t>
  </si>
  <si>
    <t>III</t>
  </si>
  <si>
    <t>Chi phí dự án</t>
  </si>
  <si>
    <t>Chi phí quản lý dự án</t>
  </si>
  <si>
    <t>Chi phí lập dự án</t>
  </si>
  <si>
    <t>Chi phí thẩm định dự án</t>
  </si>
  <si>
    <t>Chi phí dự phòng</t>
  </si>
  <si>
    <t>ĐVT: đồng</t>
  </si>
  <si>
    <t>ĐVT</t>
  </si>
  <si>
    <t>Số lượng</t>
  </si>
  <si>
    <t>Đơn giá</t>
  </si>
  <si>
    <t>Thành tiền</t>
  </si>
  <si>
    <t>Chương trình</t>
  </si>
  <si>
    <t>Phí đánh giá tại chỗ (địa điểm trường)</t>
  </si>
  <si>
    <t>Tổng cộng</t>
  </si>
  <si>
    <t>Xem xét, đánh giá</t>
  </si>
  <si>
    <t>Cơ sở</t>
  </si>
  <si>
    <t>Đánh giá viên</t>
  </si>
  <si>
    <t>Sinh hoạt phí cho các chuyên gia ABET tham gia đánh giá</t>
  </si>
  <si>
    <t>Vé máy bay</t>
  </si>
  <si>
    <t>Người</t>
  </si>
  <si>
    <t>Ghi chú</t>
  </si>
  <si>
    <t>Gồm 1 trưởng đoàn, 02 đánh giá viên</t>
  </si>
  <si>
    <t>Thông dịch viên</t>
  </si>
  <si>
    <t>Lệ phí thị thực</t>
  </si>
  <si>
    <t>Khách sạn (REX)</t>
  </si>
  <si>
    <t>Ngày</t>
  </si>
  <si>
    <t>Ăn</t>
  </si>
  <si>
    <t>Phí xem xét, đánh giá</t>
  </si>
  <si>
    <t>CỘNG II</t>
  </si>
  <si>
    <t>CộNG I</t>
  </si>
  <si>
    <t>I +II</t>
  </si>
  <si>
    <t>(Bảng tính dựa trên tỉ giá 1 USD/23.256đ)</t>
  </si>
  <si>
    <t>Phí kiểm định (ABET)</t>
  </si>
  <si>
    <t>Sinh hoạt phí của đoàn đánh giá</t>
  </si>
  <si>
    <t>Xây dựng hệ thống quản lý chất lượng, phần mềm quản lý</t>
  </si>
  <si>
    <t>Nâng cấp cơ sở hạ tầng thông tin, đường truyền</t>
  </si>
  <si>
    <t>5.1</t>
  </si>
  <si>
    <t>5.2</t>
  </si>
  <si>
    <t>2.1</t>
  </si>
  <si>
    <t>2.2</t>
  </si>
  <si>
    <t>3.1</t>
  </si>
  <si>
    <t>3.2</t>
  </si>
  <si>
    <t>A- HOẠT ĐỘNG ĐÁNH GIÁ (I+II)</t>
  </si>
  <si>
    <t>B- HOẠT ĐỘNG ĐẦU TƯ DỰ ÁN</t>
  </si>
  <si>
    <t>TỔNG GIÁ TRỊ DỰ ÁN</t>
  </si>
  <si>
    <t>Xây dựng chương trình</t>
  </si>
  <si>
    <t xml:space="preserve">Chuyên ngành Cơ khí </t>
  </si>
  <si>
    <t>Chuyên ngành Điện</t>
  </si>
  <si>
    <t>Chuyên ngành Cơ khí</t>
  </si>
  <si>
    <t>C</t>
  </si>
  <si>
    <t>CỘNG (A+B+C)</t>
  </si>
  <si>
    <t>Chi phí tư vấn</t>
  </si>
  <si>
    <t>Chi phí thẩm tra quyết toán vốn</t>
  </si>
  <si>
    <t xml:space="preserve">Chi phí kiểm toán </t>
  </si>
  <si>
    <t>Tổng giá trị để thực hiện dự án</t>
  </si>
  <si>
    <t>:</t>
  </si>
  <si>
    <t>VNĐ</t>
  </si>
  <si>
    <t>Trong đó: - Máy móc thiết bị đào tạo</t>
  </si>
  <si>
    <t>VNĐ  (1)</t>
  </si>
  <si>
    <t>VNĐ  (2)</t>
  </si>
  <si>
    <t>Nguồn kinh phí thực hiện:</t>
  </si>
  <si>
    <t xml:space="preserve">                - Chi phí thực hiện dự án</t>
  </si>
  <si>
    <t>- Từ dự án theo QĐ 2805 của UBNDTP</t>
  </si>
  <si>
    <t>(1a)</t>
  </si>
  <si>
    <t>(1b)</t>
  </si>
  <si>
    <t>- Nguồn vốn tự có của đơn vị (Nhà trường)</t>
  </si>
  <si>
    <t>- Nguồn ngân sách cấp</t>
  </si>
  <si>
    <t>- Nguồn kinh phí địa phương (UBNDTP)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</si>
</sst>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6" formatCode="0.000%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justify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Font="1" applyBorder="1"/>
    <xf numFmtId="0" fontId="8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164" fontId="2" fillId="0" borderId="1" xfId="0" applyNumberFormat="1" applyFont="1" applyBorder="1"/>
    <xf numFmtId="0" fontId="11" fillId="0" borderId="0" xfId="0" applyFont="1"/>
    <xf numFmtId="0" fontId="12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10" fillId="0" borderId="1" xfId="1" applyNumberFormat="1" applyFont="1" applyBorder="1"/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4" fontId="13" fillId="0" borderId="1" xfId="1" applyNumberFormat="1" applyFont="1" applyBorder="1" applyAlignment="1">
      <alignment vertical="center"/>
    </xf>
    <xf numFmtId="0" fontId="8" fillId="0" borderId="0" xfId="0" applyFont="1" applyAlignment="1">
      <alignment horizontal="right"/>
    </xf>
    <xf numFmtId="164" fontId="15" fillId="0" borderId="1" xfId="1" applyNumberFormat="1" applyFont="1" applyBorder="1"/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64" fontId="15" fillId="2" borderId="1" xfId="1" applyNumberFormat="1" applyFont="1" applyFill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/>
    </xf>
    <xf numFmtId="0" fontId="0" fillId="0" borderId="0" xfId="0" applyFill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/>
    <xf numFmtId="164" fontId="15" fillId="0" borderId="1" xfId="1" applyNumberFormat="1" applyFont="1" applyFill="1" applyBorder="1" applyAlignment="1">
      <alignment horizontal="right" vertical="center"/>
    </xf>
    <xf numFmtId="0" fontId="17" fillId="0" borderId="0" xfId="0" applyFont="1" applyFill="1"/>
    <xf numFmtId="0" fontId="15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164" fontId="13" fillId="0" borderId="1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justify" vertical="center" wrapText="1"/>
    </xf>
    <xf numFmtId="164" fontId="10" fillId="0" borderId="1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19" fillId="0" borderId="0" xfId="0" applyFont="1" applyFill="1"/>
    <xf numFmtId="164" fontId="19" fillId="0" borderId="0" xfId="0" applyNumberFormat="1" applyFont="1" applyFill="1"/>
    <xf numFmtId="0" fontId="3" fillId="0" borderId="0" xfId="0" applyFont="1" applyFill="1"/>
    <xf numFmtId="164" fontId="3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quotePrefix="1" applyFont="1" applyFill="1"/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6" fontId="20" fillId="0" borderId="0" xfId="3" applyNumberFormat="1" applyFont="1" applyFill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selection activeCell="B41" sqref="B41"/>
    </sheetView>
  </sheetViews>
  <sheetFormatPr defaultRowHeight="15"/>
  <cols>
    <col min="1" max="1" width="6.7109375" style="57" customWidth="1"/>
    <col min="2" max="2" width="46.5703125" style="57" customWidth="1"/>
    <col min="3" max="3" width="13.85546875" style="57" customWidth="1"/>
    <col min="4" max="4" width="9.140625" style="57"/>
    <col min="5" max="5" width="26.140625" style="57" customWidth="1"/>
    <col min="6" max="6" width="21" style="57" customWidth="1"/>
    <col min="7" max="7" width="25.7109375" style="57" customWidth="1"/>
    <col min="8" max="16384" width="9.140625" style="57"/>
  </cols>
  <sheetData>
    <row r="1" spans="1:6" ht="32.25" customHeight="1">
      <c r="A1" s="97" t="s">
        <v>63</v>
      </c>
      <c r="B1" s="97"/>
      <c r="C1" s="97"/>
      <c r="D1" s="97"/>
      <c r="E1" s="97"/>
      <c r="F1" s="97"/>
    </row>
    <row r="2" spans="1:6" ht="8.25" customHeight="1"/>
    <row r="3" spans="1:6" ht="37.5">
      <c r="A3" s="63" t="s">
        <v>0</v>
      </c>
      <c r="B3" s="63" t="s">
        <v>1</v>
      </c>
      <c r="C3" s="63" t="s">
        <v>26</v>
      </c>
      <c r="D3" s="63" t="s">
        <v>27</v>
      </c>
      <c r="E3" s="63" t="s">
        <v>28</v>
      </c>
      <c r="F3" s="63" t="s">
        <v>29</v>
      </c>
    </row>
    <row r="4" spans="1:6" ht="26.25" customHeight="1">
      <c r="A4" s="94" t="s">
        <v>61</v>
      </c>
      <c r="B4" s="95"/>
      <c r="C4" s="95"/>
      <c r="D4" s="96"/>
      <c r="E4" s="63"/>
      <c r="F4" s="64">
        <f>F5+F9</f>
        <v>1278354192</v>
      </c>
    </row>
    <row r="5" spans="1:6" ht="26.25" customHeight="1">
      <c r="A5" s="63" t="s">
        <v>6</v>
      </c>
      <c r="B5" s="94" t="s">
        <v>46</v>
      </c>
      <c r="C5" s="96"/>
      <c r="D5" s="63"/>
      <c r="E5" s="63"/>
      <c r="F5" s="64">
        <f>F6+F7+F8</f>
        <v>609000000</v>
      </c>
    </row>
    <row r="6" spans="1:6" ht="26.25" customHeight="1">
      <c r="A6" s="65">
        <v>1</v>
      </c>
      <c r="B6" s="66" t="s">
        <v>33</v>
      </c>
      <c r="C6" s="67" t="s">
        <v>30</v>
      </c>
      <c r="D6" s="65">
        <v>2</v>
      </c>
      <c r="E6" s="68">
        <v>22500000</v>
      </c>
      <c r="F6" s="69">
        <f>D6*E6</f>
        <v>45000000</v>
      </c>
    </row>
    <row r="7" spans="1:6" ht="26.25" customHeight="1">
      <c r="A7" s="65">
        <v>2</v>
      </c>
      <c r="B7" s="66" t="s">
        <v>31</v>
      </c>
      <c r="C7" s="65" t="s">
        <v>34</v>
      </c>
      <c r="D7" s="65">
        <v>1</v>
      </c>
      <c r="E7" s="70">
        <v>188000000</v>
      </c>
      <c r="F7" s="69">
        <f>D7*E7</f>
        <v>188000000</v>
      </c>
    </row>
    <row r="8" spans="1:6" ht="26.25" customHeight="1">
      <c r="A8" s="65">
        <v>3</v>
      </c>
      <c r="B8" s="66" t="s">
        <v>35</v>
      </c>
      <c r="C8" s="67" t="s">
        <v>30</v>
      </c>
      <c r="D8" s="65">
        <v>2</v>
      </c>
      <c r="E8" s="70">
        <v>188000000</v>
      </c>
      <c r="F8" s="69">
        <f>D8*E8</f>
        <v>376000000</v>
      </c>
    </row>
    <row r="9" spans="1:6" ht="26.25" customHeight="1">
      <c r="A9" s="63" t="s">
        <v>8</v>
      </c>
      <c r="B9" s="94" t="s">
        <v>36</v>
      </c>
      <c r="C9" s="95"/>
      <c r="D9" s="95"/>
      <c r="E9" s="95"/>
      <c r="F9" s="71">
        <f>F10+F11+F12+F13+F14</f>
        <v>669354192</v>
      </c>
    </row>
    <row r="10" spans="1:6" ht="26.25" customHeight="1">
      <c r="A10" s="65">
        <v>1</v>
      </c>
      <c r="B10" s="72" t="s">
        <v>37</v>
      </c>
      <c r="C10" s="65" t="s">
        <v>38</v>
      </c>
      <c r="D10" s="65">
        <v>3</v>
      </c>
      <c r="E10" s="68">
        <v>162792000</v>
      </c>
      <c r="F10" s="68">
        <f>D10*E10</f>
        <v>488376000</v>
      </c>
    </row>
    <row r="11" spans="1:6" ht="26.25" customHeight="1">
      <c r="A11" s="65">
        <v>2</v>
      </c>
      <c r="B11" s="72" t="s">
        <v>41</v>
      </c>
      <c r="C11" s="65" t="s">
        <v>38</v>
      </c>
      <c r="D11" s="65">
        <v>3</v>
      </c>
      <c r="E11" s="68">
        <v>13953600</v>
      </c>
      <c r="F11" s="68">
        <f t="shared" ref="F11:F14" si="0">D11*E11</f>
        <v>41860800</v>
      </c>
    </row>
    <row r="12" spans="1:6" ht="26.25" customHeight="1">
      <c r="A12" s="65">
        <v>3</v>
      </c>
      <c r="B12" s="72" t="s">
        <v>42</v>
      </c>
      <c r="C12" s="65" t="s">
        <v>38</v>
      </c>
      <c r="D12" s="65">
        <v>3</v>
      </c>
      <c r="E12" s="68">
        <v>3488400</v>
      </c>
      <c r="F12" s="68">
        <f t="shared" si="0"/>
        <v>10465200</v>
      </c>
    </row>
    <row r="13" spans="1:6" ht="26.25" customHeight="1">
      <c r="A13" s="65">
        <v>4</v>
      </c>
      <c r="B13" s="72" t="s">
        <v>43</v>
      </c>
      <c r="C13" s="65" t="s">
        <v>44</v>
      </c>
      <c r="D13" s="65">
        <v>5</v>
      </c>
      <c r="E13" s="68">
        <v>17442000</v>
      </c>
      <c r="F13" s="68">
        <f t="shared" si="0"/>
        <v>87210000</v>
      </c>
    </row>
    <row r="14" spans="1:6" ht="26.25" customHeight="1">
      <c r="A14" s="65">
        <v>5</v>
      </c>
      <c r="B14" s="72" t="s">
        <v>45</v>
      </c>
      <c r="C14" s="65" t="s">
        <v>38</v>
      </c>
      <c r="D14" s="65">
        <v>3</v>
      </c>
      <c r="E14" s="68">
        <v>13814064</v>
      </c>
      <c r="F14" s="68">
        <f t="shared" si="0"/>
        <v>41442192</v>
      </c>
    </row>
    <row r="15" spans="1:6" s="75" customFormat="1" ht="26.25" customHeight="1">
      <c r="A15" s="94" t="s">
        <v>62</v>
      </c>
      <c r="B15" s="95"/>
      <c r="C15" s="95"/>
      <c r="D15" s="96"/>
      <c r="E15" s="73"/>
      <c r="F15" s="74">
        <f>F16+F17+F20+F23+F24</f>
        <v>201307090000</v>
      </c>
    </row>
    <row r="16" spans="1:6" ht="26.25" customHeight="1">
      <c r="A16" s="58">
        <v>1</v>
      </c>
      <c r="B16" s="59" t="s">
        <v>64</v>
      </c>
      <c r="C16" s="61" t="s">
        <v>30</v>
      </c>
      <c r="D16" s="74">
        <v>2</v>
      </c>
      <c r="E16" s="74">
        <v>520000000</v>
      </c>
      <c r="F16" s="74">
        <f>D16*E16</f>
        <v>1040000000</v>
      </c>
    </row>
    <row r="17" spans="1:7" ht="26.25" customHeight="1">
      <c r="A17" s="58">
        <v>2</v>
      </c>
      <c r="B17" s="59" t="s">
        <v>14</v>
      </c>
      <c r="C17" s="76"/>
      <c r="D17" s="58"/>
      <c r="E17" s="60"/>
      <c r="F17" s="74">
        <f>F18+F19</f>
        <v>337000000</v>
      </c>
    </row>
    <row r="18" spans="1:7" ht="26.25" customHeight="1">
      <c r="A18" s="55" t="s">
        <v>57</v>
      </c>
      <c r="B18" s="77" t="s">
        <v>65</v>
      </c>
      <c r="C18" s="78"/>
      <c r="D18" s="55"/>
      <c r="E18" s="56"/>
      <c r="F18" s="79">
        <f>DAUTU!F5</f>
        <v>156500000</v>
      </c>
    </row>
    <row r="19" spans="1:7" ht="26.25" customHeight="1">
      <c r="A19" s="55" t="s">
        <v>58</v>
      </c>
      <c r="B19" s="77" t="s">
        <v>66</v>
      </c>
      <c r="C19" s="78"/>
      <c r="D19" s="55"/>
      <c r="E19" s="56"/>
      <c r="F19" s="79">
        <f>DAUTU!F6</f>
        <v>180500000</v>
      </c>
    </row>
    <row r="20" spans="1:7" ht="26.25" customHeight="1">
      <c r="A20" s="58">
        <v>3</v>
      </c>
      <c r="B20" s="80" t="s">
        <v>15</v>
      </c>
      <c r="C20" s="76"/>
      <c r="D20" s="58"/>
      <c r="E20" s="60"/>
      <c r="F20" s="81">
        <f>F21+F22</f>
        <v>194330090000</v>
      </c>
    </row>
    <row r="21" spans="1:7" ht="26.25" customHeight="1">
      <c r="A21" s="55" t="s">
        <v>59</v>
      </c>
      <c r="B21" s="82" t="s">
        <v>67</v>
      </c>
      <c r="C21" s="78"/>
      <c r="D21" s="55"/>
      <c r="E21" s="56"/>
      <c r="F21" s="83">
        <f>DAUTU!F8</f>
        <v>183383660000</v>
      </c>
    </row>
    <row r="22" spans="1:7" ht="26.25" customHeight="1">
      <c r="A22" s="55" t="s">
        <v>60</v>
      </c>
      <c r="B22" s="82" t="s">
        <v>66</v>
      </c>
      <c r="C22" s="78"/>
      <c r="D22" s="55"/>
      <c r="E22" s="56"/>
      <c r="F22" s="83">
        <f>DAUTU!F9</f>
        <v>10946430000</v>
      </c>
    </row>
    <row r="23" spans="1:7" ht="26.25" customHeight="1">
      <c r="A23" s="58">
        <v>4</v>
      </c>
      <c r="B23" s="84" t="s">
        <v>16</v>
      </c>
      <c r="C23" s="76"/>
      <c r="D23" s="58"/>
      <c r="E23" s="60"/>
      <c r="F23" s="81">
        <f>DAUTU!F10</f>
        <v>5000000000</v>
      </c>
    </row>
    <row r="24" spans="1:7" ht="26.25" customHeight="1">
      <c r="A24" s="58">
        <v>5</v>
      </c>
      <c r="B24" s="84" t="s">
        <v>17</v>
      </c>
      <c r="C24" s="76"/>
      <c r="D24" s="58"/>
      <c r="E24" s="60"/>
      <c r="F24" s="81">
        <f>F25+F26</f>
        <v>600000000</v>
      </c>
    </row>
    <row r="25" spans="1:7" ht="39.75" customHeight="1">
      <c r="A25" s="55" t="s">
        <v>55</v>
      </c>
      <c r="B25" s="82" t="s">
        <v>53</v>
      </c>
      <c r="C25" s="78"/>
      <c r="D25" s="55"/>
      <c r="E25" s="56"/>
      <c r="F25" s="83">
        <f>DAUTU!F12</f>
        <v>300000000</v>
      </c>
    </row>
    <row r="26" spans="1:7" ht="39.75" customHeight="1">
      <c r="A26" s="55" t="s">
        <v>56</v>
      </c>
      <c r="B26" s="82" t="s">
        <v>54</v>
      </c>
      <c r="C26" s="78"/>
      <c r="D26" s="55"/>
      <c r="E26" s="56"/>
      <c r="F26" s="83">
        <f>DAUTU!F13</f>
        <v>300000000</v>
      </c>
    </row>
    <row r="27" spans="1:7" ht="26.25" customHeight="1">
      <c r="A27" s="58" t="s">
        <v>68</v>
      </c>
      <c r="B27" s="84" t="s">
        <v>20</v>
      </c>
      <c r="C27" s="76"/>
      <c r="D27" s="58"/>
      <c r="E27" s="60"/>
      <c r="F27" s="74">
        <f>SUM(F28:F33)</f>
        <v>12058885203.360559</v>
      </c>
    </row>
    <row r="28" spans="1:7" ht="26.25" customHeight="1">
      <c r="A28" s="85">
        <v>1</v>
      </c>
      <c r="B28" s="86" t="s">
        <v>70</v>
      </c>
      <c r="C28" s="76"/>
      <c r="D28" s="58"/>
      <c r="E28" s="60"/>
      <c r="F28" s="74">
        <v>2447894214</v>
      </c>
    </row>
    <row r="29" spans="1:7" ht="26.25" customHeight="1">
      <c r="A29" s="85">
        <v>2</v>
      </c>
      <c r="B29" s="86" t="s">
        <v>71</v>
      </c>
      <c r="C29" s="76"/>
      <c r="D29" s="58"/>
      <c r="E29" s="60"/>
      <c r="F29" s="74">
        <v>1397673064</v>
      </c>
    </row>
    <row r="30" spans="1:7" ht="26.25" customHeight="1">
      <c r="A30" s="85">
        <v>3</v>
      </c>
      <c r="B30" s="86" t="s">
        <v>72</v>
      </c>
      <c r="C30" s="76"/>
      <c r="D30" s="58"/>
      <c r="E30" s="60"/>
      <c r="F30" s="74">
        <v>2128640012</v>
      </c>
    </row>
    <row r="31" spans="1:7" ht="26.25" customHeight="1">
      <c r="A31" s="85">
        <v>4</v>
      </c>
      <c r="B31" s="86" t="s">
        <v>23</v>
      </c>
      <c r="C31" s="76"/>
      <c r="D31" s="58"/>
      <c r="E31" s="60"/>
      <c r="F31" s="74">
        <v>6311332</v>
      </c>
    </row>
    <row r="32" spans="1:7" ht="26.25" customHeight="1">
      <c r="A32" s="85">
        <v>5</v>
      </c>
      <c r="B32" s="86" t="s">
        <v>21</v>
      </c>
      <c r="C32" s="76"/>
      <c r="D32" s="58"/>
      <c r="E32" s="60"/>
      <c r="F32" s="74">
        <f>211434749892*1.518%</f>
        <v>3209579503.3605599</v>
      </c>
      <c r="G32" s="112">
        <v>1.5180000000000001E-2</v>
      </c>
    </row>
    <row r="33" spans="1:6" ht="26.25" customHeight="1">
      <c r="A33" s="58">
        <v>6</v>
      </c>
      <c r="B33" s="86" t="s">
        <v>24</v>
      </c>
      <c r="C33" s="76"/>
      <c r="D33" s="58"/>
      <c r="E33" s="60"/>
      <c r="F33" s="74">
        <v>2868787078</v>
      </c>
    </row>
    <row r="34" spans="1:6" ht="26.25" customHeight="1">
      <c r="A34" s="58"/>
      <c r="B34" s="58" t="s">
        <v>69</v>
      </c>
      <c r="C34" s="76"/>
      <c r="D34" s="58"/>
      <c r="E34" s="60"/>
      <c r="F34" s="81">
        <f>F4+F15+F27</f>
        <v>214644329395.36057</v>
      </c>
    </row>
    <row r="35" spans="1:6" s="87" customFormat="1" ht="25.5" customHeight="1">
      <c r="B35" s="62" t="s">
        <v>73</v>
      </c>
      <c r="D35" s="87" t="s">
        <v>74</v>
      </c>
      <c r="E35" s="88">
        <f>F34</f>
        <v>214644329395.36057</v>
      </c>
      <c r="F35" s="87" t="s">
        <v>75</v>
      </c>
    </row>
    <row r="36" spans="1:6" s="89" customFormat="1" ht="25.5" customHeight="1">
      <c r="B36" s="89" t="s">
        <v>76</v>
      </c>
      <c r="D36" s="89" t="s">
        <v>74</v>
      </c>
      <c r="E36" s="90">
        <f>F20</f>
        <v>194330090000</v>
      </c>
      <c r="F36" s="89" t="s">
        <v>77</v>
      </c>
    </row>
    <row r="37" spans="1:6" s="89" customFormat="1" ht="25.5" customHeight="1">
      <c r="B37" s="89" t="s">
        <v>80</v>
      </c>
      <c r="D37" s="89" t="s">
        <v>74</v>
      </c>
      <c r="E37" s="90">
        <f>E35-E36</f>
        <v>20314239395.360565</v>
      </c>
      <c r="F37" s="89" t="s">
        <v>78</v>
      </c>
    </row>
    <row r="38" spans="1:6" s="91" customFormat="1" ht="25.5" customHeight="1">
      <c r="B38" s="91" t="s">
        <v>79</v>
      </c>
    </row>
    <row r="39" spans="1:6" s="89" customFormat="1" ht="25.5" customHeight="1">
      <c r="A39" s="92" t="s">
        <v>82</v>
      </c>
      <c r="B39" s="93" t="s">
        <v>81</v>
      </c>
      <c r="D39" s="89" t="s">
        <v>74</v>
      </c>
      <c r="E39" s="90">
        <f>F21</f>
        <v>183383660000</v>
      </c>
      <c r="F39" s="89" t="s">
        <v>75</v>
      </c>
    </row>
    <row r="40" spans="1:6" s="89" customFormat="1" ht="25.5" customHeight="1">
      <c r="A40" s="92" t="s">
        <v>83</v>
      </c>
      <c r="B40" s="93" t="s">
        <v>86</v>
      </c>
      <c r="D40" s="89" t="s">
        <v>74</v>
      </c>
      <c r="E40" s="90">
        <f>E36-E39</f>
        <v>10946430000</v>
      </c>
      <c r="F40" s="89" t="s">
        <v>75</v>
      </c>
    </row>
    <row r="41" spans="1:6" s="89" customFormat="1" ht="25.5" customHeight="1">
      <c r="A41" s="92"/>
      <c r="B41" s="93" t="s">
        <v>85</v>
      </c>
      <c r="D41" s="89" t="s">
        <v>74</v>
      </c>
      <c r="E41" s="90">
        <f>E37-E42</f>
        <v>19298527425.592537</v>
      </c>
      <c r="F41" s="89" t="s">
        <v>75</v>
      </c>
    </row>
    <row r="42" spans="1:6" s="89" customFormat="1" ht="25.5" customHeight="1">
      <c r="A42" s="92"/>
      <c r="B42" s="93" t="s">
        <v>84</v>
      </c>
      <c r="D42" s="89" t="s">
        <v>74</v>
      </c>
      <c r="E42" s="90">
        <f>E37*5%</f>
        <v>1015711969.7680283</v>
      </c>
      <c r="F42" s="89" t="s">
        <v>75</v>
      </c>
    </row>
  </sheetData>
  <mergeCells count="5">
    <mergeCell ref="B9:E9"/>
    <mergeCell ref="A15:D15"/>
    <mergeCell ref="A1:F1"/>
    <mergeCell ref="B5:C5"/>
    <mergeCell ref="A4:D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G20"/>
  <sheetViews>
    <sheetView workbookViewId="0">
      <selection activeCell="A6" sqref="A6:G19"/>
    </sheetView>
  </sheetViews>
  <sheetFormatPr defaultRowHeight="15"/>
  <cols>
    <col min="1" max="1" width="5.42578125" customWidth="1"/>
    <col min="2" max="2" width="24.85546875" customWidth="1"/>
    <col min="3" max="3" width="9" customWidth="1"/>
    <col min="5" max="5" width="15.7109375" customWidth="1"/>
    <col min="6" max="6" width="19.28515625" customWidth="1"/>
    <col min="7" max="7" width="13.28515625" customWidth="1"/>
  </cols>
  <sheetData>
    <row r="6" spans="1:7" ht="37.5">
      <c r="A6" s="22" t="s">
        <v>0</v>
      </c>
      <c r="B6" s="22" t="s">
        <v>1</v>
      </c>
      <c r="C6" s="22" t="s">
        <v>26</v>
      </c>
      <c r="D6" s="22" t="s">
        <v>27</v>
      </c>
      <c r="E6" s="22" t="s">
        <v>28</v>
      </c>
      <c r="F6" s="22" t="s">
        <v>29</v>
      </c>
      <c r="G6" s="31" t="s">
        <v>39</v>
      </c>
    </row>
    <row r="7" spans="1:7" ht="18.75">
      <c r="A7" s="22" t="s">
        <v>6</v>
      </c>
      <c r="B7" s="98" t="s">
        <v>46</v>
      </c>
      <c r="C7" s="99"/>
      <c r="D7" s="22"/>
      <c r="E7" s="22"/>
      <c r="F7" s="22"/>
      <c r="G7" s="17"/>
    </row>
    <row r="8" spans="1:7" ht="31.5">
      <c r="A8" s="21">
        <v>1</v>
      </c>
      <c r="B8" s="20" t="s">
        <v>33</v>
      </c>
      <c r="C8" s="34" t="s">
        <v>30</v>
      </c>
      <c r="D8" s="21">
        <v>2</v>
      </c>
      <c r="E8" s="29">
        <v>22500000</v>
      </c>
      <c r="F8" s="30">
        <f>D8*E8</f>
        <v>45000000</v>
      </c>
      <c r="G8" s="17"/>
    </row>
    <row r="9" spans="1:7" ht="37.5">
      <c r="A9" s="21">
        <v>2</v>
      </c>
      <c r="B9" s="20" t="s">
        <v>31</v>
      </c>
      <c r="C9" s="21" t="s">
        <v>34</v>
      </c>
      <c r="D9" s="21">
        <v>1</v>
      </c>
      <c r="E9" s="25">
        <v>188000000</v>
      </c>
      <c r="F9" s="30">
        <f>D9*E9</f>
        <v>188000000</v>
      </c>
      <c r="G9" s="17"/>
    </row>
    <row r="10" spans="1:7" ht="31.5">
      <c r="A10" s="21">
        <v>3</v>
      </c>
      <c r="B10" s="20" t="s">
        <v>35</v>
      </c>
      <c r="C10" s="34" t="s">
        <v>30</v>
      </c>
      <c r="D10" s="21">
        <v>2</v>
      </c>
      <c r="E10" s="25">
        <v>188000000</v>
      </c>
      <c r="F10" s="30">
        <f>D10*E10</f>
        <v>376000000</v>
      </c>
      <c r="G10" s="17"/>
    </row>
    <row r="11" spans="1:7" ht="18.75">
      <c r="A11" s="21"/>
      <c r="B11" s="35" t="s">
        <v>48</v>
      </c>
      <c r="C11" s="34"/>
      <c r="D11" s="21"/>
      <c r="E11" s="25"/>
      <c r="F11" s="30">
        <f>SUM(F8:F10)</f>
        <v>609000000</v>
      </c>
      <c r="G11" s="17"/>
    </row>
    <row r="12" spans="1:7" ht="18.75" customHeight="1">
      <c r="A12" s="22" t="s">
        <v>8</v>
      </c>
      <c r="B12" s="98" t="s">
        <v>36</v>
      </c>
      <c r="C12" s="100"/>
      <c r="D12" s="100"/>
      <c r="E12" s="100"/>
      <c r="F12" s="99"/>
      <c r="G12" s="17"/>
    </row>
    <row r="13" spans="1:7" ht="18.75" customHeight="1">
      <c r="A13" s="21">
        <v>1</v>
      </c>
      <c r="B13" s="32" t="s">
        <v>37</v>
      </c>
      <c r="C13" s="21" t="s">
        <v>38</v>
      </c>
      <c r="D13" s="21">
        <v>3</v>
      </c>
      <c r="E13" s="29">
        <v>162792000</v>
      </c>
      <c r="F13" s="29">
        <f>D13*E13</f>
        <v>488376000</v>
      </c>
      <c r="G13" s="101" t="s">
        <v>40</v>
      </c>
    </row>
    <row r="14" spans="1:7" ht="18.75" customHeight="1">
      <c r="A14" s="21">
        <v>2</v>
      </c>
      <c r="B14" s="32" t="s">
        <v>41</v>
      </c>
      <c r="C14" s="21" t="s">
        <v>38</v>
      </c>
      <c r="D14" s="21">
        <v>3</v>
      </c>
      <c r="E14" s="29">
        <v>13953600</v>
      </c>
      <c r="F14" s="29">
        <f t="shared" ref="F14:F17" si="0">D14*E14</f>
        <v>41860800</v>
      </c>
      <c r="G14" s="102"/>
    </row>
    <row r="15" spans="1:7" ht="18.75" customHeight="1">
      <c r="A15" s="21">
        <v>3</v>
      </c>
      <c r="B15" s="32" t="s">
        <v>42</v>
      </c>
      <c r="C15" s="21" t="s">
        <v>38</v>
      </c>
      <c r="D15" s="21">
        <v>3</v>
      </c>
      <c r="E15" s="29">
        <v>3488400</v>
      </c>
      <c r="F15" s="29">
        <f t="shared" si="0"/>
        <v>10465200</v>
      </c>
      <c r="G15" s="102"/>
    </row>
    <row r="16" spans="1:7" ht="18.75" customHeight="1">
      <c r="A16" s="21">
        <v>4</v>
      </c>
      <c r="B16" s="32" t="s">
        <v>43</v>
      </c>
      <c r="C16" s="21" t="s">
        <v>44</v>
      </c>
      <c r="D16" s="21">
        <v>5</v>
      </c>
      <c r="E16" s="29">
        <v>17442000</v>
      </c>
      <c r="F16" s="29">
        <f t="shared" si="0"/>
        <v>87210000</v>
      </c>
      <c r="G16" s="102"/>
    </row>
    <row r="17" spans="1:7" ht="18.75" customHeight="1">
      <c r="A17" s="21">
        <v>5</v>
      </c>
      <c r="B17" s="32" t="s">
        <v>45</v>
      </c>
      <c r="C17" s="21" t="s">
        <v>38</v>
      </c>
      <c r="D17" s="21">
        <v>3</v>
      </c>
      <c r="E17" s="29">
        <v>13814064</v>
      </c>
      <c r="F17" s="29">
        <f t="shared" si="0"/>
        <v>41442192</v>
      </c>
      <c r="G17" s="103"/>
    </row>
    <row r="18" spans="1:7" ht="18.75">
      <c r="A18" s="23"/>
      <c r="B18" s="24" t="s">
        <v>47</v>
      </c>
      <c r="C18" s="23"/>
      <c r="D18" s="24"/>
      <c r="E18" s="33"/>
      <c r="F18" s="33">
        <f>SUM(F13:F17)</f>
        <v>669354192</v>
      </c>
      <c r="G18" s="17"/>
    </row>
    <row r="19" spans="1:7" ht="18.75">
      <c r="A19" s="23"/>
      <c r="B19" s="23" t="s">
        <v>49</v>
      </c>
      <c r="C19" s="23"/>
      <c r="D19" s="23"/>
      <c r="E19" s="23"/>
      <c r="F19" s="36">
        <f>F11+F18</f>
        <v>1278354192</v>
      </c>
      <c r="G19" s="23"/>
    </row>
    <row r="20" spans="1:7">
      <c r="B20" s="37" t="s">
        <v>50</v>
      </c>
    </row>
  </sheetData>
  <mergeCells count="3">
    <mergeCell ref="B7:C7"/>
    <mergeCell ref="B12:F12"/>
    <mergeCell ref="G13:G17"/>
  </mergeCells>
  <pageMargins left="0.45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"/>
  <sheetViews>
    <sheetView topLeftCell="A11" workbookViewId="0">
      <selection activeCell="A3" sqref="A3:F3"/>
    </sheetView>
  </sheetViews>
  <sheetFormatPr defaultRowHeight="15"/>
  <cols>
    <col min="1" max="1" width="5.28515625" customWidth="1"/>
    <col min="2" max="2" width="29.5703125" customWidth="1"/>
    <col min="3" max="3" width="8.85546875" customWidth="1"/>
    <col min="4" max="4" width="12" customWidth="1"/>
    <col min="5" max="5" width="16.5703125" customWidth="1"/>
    <col min="6" max="6" width="22.140625" customWidth="1"/>
  </cols>
  <sheetData>
    <row r="1" spans="1:6">
      <c r="F1" s="49" t="s">
        <v>25</v>
      </c>
    </row>
    <row r="2" spans="1:6" ht="18.75">
      <c r="A2" s="22" t="s">
        <v>0</v>
      </c>
      <c r="B2" s="22" t="s">
        <v>1</v>
      </c>
      <c r="C2" s="22" t="s">
        <v>26</v>
      </c>
      <c r="D2" s="22" t="s">
        <v>27</v>
      </c>
      <c r="E2" s="22" t="s">
        <v>28</v>
      </c>
      <c r="F2" s="27" t="s">
        <v>29</v>
      </c>
    </row>
    <row r="3" spans="1:6" ht="37.5">
      <c r="A3" s="52">
        <v>1</v>
      </c>
      <c r="B3" s="53" t="s">
        <v>13</v>
      </c>
      <c r="C3" s="51">
        <v>2</v>
      </c>
      <c r="D3" s="51"/>
      <c r="E3" s="51"/>
      <c r="F3" s="54">
        <f>D3*E3</f>
        <v>0</v>
      </c>
    </row>
    <row r="4" spans="1:6" ht="37.5">
      <c r="A4" s="43">
        <v>2</v>
      </c>
      <c r="B4" s="13" t="s">
        <v>14</v>
      </c>
      <c r="C4" s="45"/>
      <c r="D4" s="45"/>
      <c r="E4" s="45"/>
      <c r="F4" s="50">
        <f>F5+F6</f>
        <v>337000000</v>
      </c>
    </row>
    <row r="5" spans="1:6" ht="18.75">
      <c r="A5" s="44" t="s">
        <v>57</v>
      </c>
      <c r="B5" s="6" t="s">
        <v>67</v>
      </c>
      <c r="C5" s="45"/>
      <c r="D5" s="45"/>
      <c r="E5" s="45"/>
      <c r="F5" s="42">
        <v>156500000</v>
      </c>
    </row>
    <row r="6" spans="1:6" ht="18.75">
      <c r="A6" s="44" t="s">
        <v>58</v>
      </c>
      <c r="B6" s="6" t="s">
        <v>66</v>
      </c>
      <c r="C6" s="45"/>
      <c r="D6" s="45"/>
      <c r="E6" s="45"/>
      <c r="F6" s="42">
        <v>180500000</v>
      </c>
    </row>
    <row r="7" spans="1:6" ht="18.75">
      <c r="A7" s="43">
        <v>3</v>
      </c>
      <c r="B7" s="9" t="s">
        <v>15</v>
      </c>
      <c r="C7" s="45"/>
      <c r="D7" s="45"/>
      <c r="E7" s="45"/>
      <c r="F7" s="50">
        <f>F8+F9</f>
        <v>194330090000</v>
      </c>
    </row>
    <row r="8" spans="1:6" ht="18.75">
      <c r="A8" s="44" t="s">
        <v>59</v>
      </c>
      <c r="B8" s="6" t="s">
        <v>67</v>
      </c>
      <c r="C8" s="45"/>
      <c r="D8" s="45"/>
      <c r="E8" s="45"/>
      <c r="F8" s="42">
        <v>183383660000</v>
      </c>
    </row>
    <row r="9" spans="1:6" ht="18.75">
      <c r="A9" s="44" t="s">
        <v>60</v>
      </c>
      <c r="B9" s="6" t="s">
        <v>66</v>
      </c>
      <c r="C9" s="45"/>
      <c r="D9" s="45"/>
      <c r="E9" s="45"/>
      <c r="F9" s="42">
        <v>10946430000</v>
      </c>
    </row>
    <row r="10" spans="1:6" ht="18.75">
      <c r="A10" s="43">
        <v>4</v>
      </c>
      <c r="B10" s="13" t="s">
        <v>16</v>
      </c>
      <c r="C10" s="45"/>
      <c r="D10" s="45"/>
      <c r="E10" s="45"/>
      <c r="F10" s="50">
        <v>5000000000</v>
      </c>
    </row>
    <row r="11" spans="1:6" ht="37.5">
      <c r="A11" s="43">
        <v>5</v>
      </c>
      <c r="B11" s="13" t="s">
        <v>17</v>
      </c>
      <c r="C11" s="45"/>
      <c r="D11" s="45"/>
      <c r="E11" s="45"/>
      <c r="F11" s="50">
        <f>F12+F13</f>
        <v>600000000</v>
      </c>
    </row>
    <row r="12" spans="1:6" ht="56.25">
      <c r="A12" s="43" t="s">
        <v>55</v>
      </c>
      <c r="B12" s="6" t="s">
        <v>53</v>
      </c>
      <c r="C12" s="46"/>
      <c r="D12" s="46"/>
      <c r="E12" s="46"/>
      <c r="F12" s="48">
        <v>300000000</v>
      </c>
    </row>
    <row r="13" spans="1:6" ht="37.5">
      <c r="A13" s="43" t="s">
        <v>56</v>
      </c>
      <c r="B13" s="6" t="s">
        <v>54</v>
      </c>
      <c r="C13" s="46"/>
      <c r="D13" s="46"/>
      <c r="E13" s="46"/>
      <c r="F13" s="48">
        <v>300000000</v>
      </c>
    </row>
    <row r="14" spans="1:6" ht="18.75">
      <c r="A14" s="26"/>
      <c r="B14" s="28" t="s">
        <v>32</v>
      </c>
      <c r="C14" s="47"/>
      <c r="D14" s="47"/>
      <c r="E14" s="47"/>
      <c r="F14" s="41">
        <f>F3+F4+F7+F10+F11</f>
        <v>200267090000</v>
      </c>
    </row>
  </sheetData>
  <pageMargins left="0.45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6:E11"/>
  <sheetViews>
    <sheetView workbookViewId="0">
      <selection activeCell="B11" sqref="B11"/>
    </sheetView>
  </sheetViews>
  <sheetFormatPr defaultRowHeight="15"/>
  <cols>
    <col min="1" max="1" width="5.5703125" customWidth="1"/>
    <col min="2" max="2" width="23.28515625" customWidth="1"/>
    <col min="3" max="3" width="14.7109375" customWidth="1"/>
    <col min="4" max="4" width="15" customWidth="1"/>
    <col min="5" max="5" width="20.140625" customWidth="1"/>
  </cols>
  <sheetData>
    <row r="6" spans="1:5" ht="18.75">
      <c r="A6" s="22" t="s">
        <v>0</v>
      </c>
      <c r="B6" s="22" t="s">
        <v>1</v>
      </c>
      <c r="C6" s="22" t="s">
        <v>26</v>
      </c>
      <c r="D6" s="22" t="s">
        <v>27</v>
      </c>
      <c r="E6" s="22" t="s">
        <v>28</v>
      </c>
    </row>
    <row r="7" spans="1:5" ht="40.5" customHeight="1">
      <c r="A7" s="17"/>
      <c r="B7" s="13" t="s">
        <v>22</v>
      </c>
      <c r="C7" s="17"/>
      <c r="D7" s="17"/>
      <c r="E7" s="17"/>
    </row>
    <row r="8" spans="1:5" ht="46.5" customHeight="1">
      <c r="A8" s="17"/>
      <c r="B8" s="13" t="s">
        <v>21</v>
      </c>
      <c r="C8" s="17"/>
      <c r="D8" s="17"/>
      <c r="E8" s="17"/>
    </row>
    <row r="9" spans="1:5" ht="45.75" customHeight="1">
      <c r="A9" s="17"/>
      <c r="B9" s="13" t="s">
        <v>23</v>
      </c>
      <c r="C9" s="17"/>
      <c r="D9" s="17"/>
      <c r="E9" s="17"/>
    </row>
    <row r="10" spans="1:5" ht="42" customHeight="1">
      <c r="A10" s="17"/>
      <c r="B10" s="13" t="s">
        <v>24</v>
      </c>
      <c r="C10" s="17"/>
      <c r="D10" s="17"/>
      <c r="E10" s="17"/>
    </row>
    <row r="11" spans="1:5" ht="18.75">
      <c r="A11" s="26"/>
      <c r="B11" s="28" t="s">
        <v>32</v>
      </c>
      <c r="C11" s="26"/>
      <c r="D11" s="26"/>
      <c r="E11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G21"/>
  <sheetViews>
    <sheetView workbookViewId="0">
      <selection activeCell="B1" sqref="B1"/>
    </sheetView>
  </sheetViews>
  <sheetFormatPr defaultRowHeight="15"/>
  <cols>
    <col min="1" max="1" width="5.42578125" customWidth="1"/>
    <col min="2" max="2" width="28.5703125" customWidth="1"/>
    <col min="3" max="3" width="21.7109375" customWidth="1"/>
    <col min="4" max="5" width="19" customWidth="1"/>
    <col min="6" max="6" width="19.140625" customWidth="1"/>
    <col min="7" max="7" width="19.85546875" customWidth="1"/>
  </cols>
  <sheetData>
    <row r="2" spans="1:7">
      <c r="G2" s="19" t="s">
        <v>25</v>
      </c>
    </row>
    <row r="3" spans="1:7" ht="18.75">
      <c r="A3" s="104" t="s">
        <v>0</v>
      </c>
      <c r="B3" s="105" t="s">
        <v>1</v>
      </c>
      <c r="C3" s="106" t="s">
        <v>2</v>
      </c>
      <c r="D3" s="107"/>
      <c r="E3" s="107"/>
      <c r="F3" s="107"/>
      <c r="G3" s="108"/>
    </row>
    <row r="4" spans="1:7" ht="18.75">
      <c r="A4" s="104"/>
      <c r="B4" s="105"/>
      <c r="C4" s="1" t="s">
        <v>18</v>
      </c>
      <c r="D4" s="1" t="s">
        <v>3</v>
      </c>
      <c r="E4" s="1" t="s">
        <v>4</v>
      </c>
      <c r="F4" s="1" t="s">
        <v>5</v>
      </c>
      <c r="G4" s="1" t="s">
        <v>12</v>
      </c>
    </row>
    <row r="5" spans="1:7" ht="18.75">
      <c r="A5" s="2" t="s">
        <v>6</v>
      </c>
      <c r="B5" s="38" t="s">
        <v>51</v>
      </c>
      <c r="C5" s="9"/>
      <c r="D5" s="9"/>
      <c r="E5" s="9"/>
      <c r="F5" s="3"/>
      <c r="G5" s="18"/>
    </row>
    <row r="6" spans="1:7" ht="18.75">
      <c r="A6" s="3">
        <v>1</v>
      </c>
      <c r="B6" s="9" t="s">
        <v>33</v>
      </c>
      <c r="C6" s="10">
        <f>D6+E6+F6+G6</f>
        <v>609000000</v>
      </c>
      <c r="D6" s="15"/>
      <c r="E6" s="39">
        <f>KIEMDINH!F11</f>
        <v>609000000</v>
      </c>
      <c r="F6" s="5"/>
      <c r="G6" s="18"/>
    </row>
    <row r="7" spans="1:7" ht="37.5">
      <c r="A7" s="3">
        <v>2</v>
      </c>
      <c r="B7" s="13" t="s">
        <v>52</v>
      </c>
      <c r="C7" s="10">
        <f t="shared" ref="C7:C15" si="0">D7+E7+F7+G7</f>
        <v>669354192</v>
      </c>
      <c r="D7" s="7"/>
      <c r="E7" s="7"/>
      <c r="F7" s="8"/>
      <c r="G7" s="40">
        <f>KIEMDINH!F18</f>
        <v>669354192</v>
      </c>
    </row>
    <row r="8" spans="1:7" ht="18.75">
      <c r="A8" s="3"/>
      <c r="B8" s="14" t="s">
        <v>7</v>
      </c>
      <c r="C8" s="4">
        <f>SUM(C6:C7)</f>
        <v>1278354192</v>
      </c>
      <c r="D8" s="7"/>
      <c r="E8" s="7"/>
      <c r="F8" s="8"/>
      <c r="G8" s="18"/>
    </row>
    <row r="9" spans="1:7" ht="20.25" customHeight="1">
      <c r="A9" s="2" t="s">
        <v>8</v>
      </c>
      <c r="B9" s="109" t="s">
        <v>11</v>
      </c>
      <c r="C9" s="110"/>
      <c r="D9" s="111"/>
      <c r="E9" s="7"/>
      <c r="F9" s="7"/>
      <c r="G9" s="18"/>
    </row>
    <row r="10" spans="1:7" ht="37.5">
      <c r="A10" s="3">
        <v>1</v>
      </c>
      <c r="B10" s="9" t="s">
        <v>13</v>
      </c>
      <c r="C10" s="10">
        <f t="shared" si="0"/>
        <v>0</v>
      </c>
      <c r="D10" s="10"/>
      <c r="E10" s="11"/>
      <c r="F10" s="12"/>
      <c r="G10" s="18"/>
    </row>
    <row r="11" spans="1:7" ht="37.5">
      <c r="A11" s="3">
        <v>2</v>
      </c>
      <c r="B11" s="13" t="s">
        <v>14</v>
      </c>
      <c r="C11" s="10">
        <f t="shared" si="0"/>
        <v>0</v>
      </c>
      <c r="D11" s="12"/>
      <c r="E11" s="5"/>
      <c r="F11" s="5"/>
      <c r="G11" s="18"/>
    </row>
    <row r="12" spans="1:7" ht="18.75">
      <c r="A12" s="3">
        <v>3</v>
      </c>
      <c r="B12" s="9" t="s">
        <v>15</v>
      </c>
      <c r="C12" s="10">
        <f t="shared" si="0"/>
        <v>0</v>
      </c>
      <c r="D12" s="12"/>
      <c r="E12" s="12"/>
      <c r="F12" s="12"/>
      <c r="G12" s="18"/>
    </row>
    <row r="13" spans="1:7" ht="18.75">
      <c r="A13" s="3">
        <v>4</v>
      </c>
      <c r="B13" s="13" t="s">
        <v>16</v>
      </c>
      <c r="C13" s="10">
        <f t="shared" si="0"/>
        <v>5000000000</v>
      </c>
      <c r="D13" s="12">
        <f>DAUTU!F10</f>
        <v>5000000000</v>
      </c>
      <c r="E13" s="12"/>
      <c r="F13" s="12"/>
      <c r="G13" s="18"/>
    </row>
    <row r="14" spans="1:7" ht="37.5">
      <c r="A14" s="3">
        <v>5</v>
      </c>
      <c r="B14" s="13" t="s">
        <v>17</v>
      </c>
      <c r="C14" s="10">
        <f t="shared" si="0"/>
        <v>600000000</v>
      </c>
      <c r="D14" s="12">
        <f>DAUTU!F11</f>
        <v>600000000</v>
      </c>
      <c r="E14" s="12"/>
      <c r="F14" s="12"/>
      <c r="G14" s="18"/>
    </row>
    <row r="15" spans="1:7" ht="18.75">
      <c r="A15" s="3"/>
      <c r="B15" s="14" t="s">
        <v>9</v>
      </c>
      <c r="C15" s="10">
        <f t="shared" si="0"/>
        <v>0</v>
      </c>
      <c r="D15" s="12"/>
      <c r="E15" s="12"/>
      <c r="F15" s="12"/>
      <c r="G15" s="18"/>
    </row>
    <row r="16" spans="1:7" ht="18.75">
      <c r="A16" s="2" t="s">
        <v>19</v>
      </c>
      <c r="B16" s="14" t="s">
        <v>20</v>
      </c>
      <c r="C16" s="10"/>
      <c r="D16" s="12"/>
      <c r="E16" s="12"/>
      <c r="F16" s="12"/>
      <c r="G16" s="18"/>
    </row>
    <row r="17" spans="1:7" ht="18.75">
      <c r="A17" s="3">
        <v>1</v>
      </c>
      <c r="B17" s="13" t="s">
        <v>22</v>
      </c>
      <c r="C17" s="10"/>
      <c r="D17" s="12"/>
      <c r="E17" s="12"/>
      <c r="F17" s="12"/>
      <c r="G17" s="18"/>
    </row>
    <row r="18" spans="1:7" ht="18.75">
      <c r="A18" s="3">
        <v>2</v>
      </c>
      <c r="B18" s="13" t="s">
        <v>21</v>
      </c>
      <c r="C18" s="10"/>
      <c r="D18" s="12"/>
      <c r="E18" s="12"/>
      <c r="F18" s="12"/>
      <c r="G18" s="18"/>
    </row>
    <row r="19" spans="1:7" ht="18.75">
      <c r="A19" s="3">
        <v>3</v>
      </c>
      <c r="B19" s="13" t="s">
        <v>23</v>
      </c>
      <c r="C19" s="10"/>
      <c r="D19" s="12"/>
      <c r="E19" s="12"/>
      <c r="F19" s="12"/>
      <c r="G19" s="18"/>
    </row>
    <row r="20" spans="1:7" ht="18.75">
      <c r="A20" s="3">
        <v>4</v>
      </c>
      <c r="B20" s="13" t="s">
        <v>24</v>
      </c>
      <c r="C20" s="10"/>
      <c r="D20" s="12"/>
      <c r="E20" s="12"/>
      <c r="F20" s="12"/>
      <c r="G20" s="18"/>
    </row>
    <row r="21" spans="1:7" ht="18.75">
      <c r="A21" s="16"/>
      <c r="B21" s="2" t="s">
        <v>10</v>
      </c>
      <c r="C21" s="12">
        <f>SUM(C10:C15)</f>
        <v>5600000000</v>
      </c>
      <c r="D21" s="12"/>
      <c r="E21" s="12"/>
      <c r="F21" s="12"/>
      <c r="G21" s="18"/>
    </row>
  </sheetData>
  <mergeCells count="4">
    <mergeCell ref="A3:A4"/>
    <mergeCell ref="B3:B4"/>
    <mergeCell ref="C3:G3"/>
    <mergeCell ref="B9:D9"/>
  </mergeCells>
  <pageMargins left="0.45" right="0.2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TỔNG GIÁ TRỊ</vt:lpstr>
      <vt:lpstr>KIEMDINH</vt:lpstr>
      <vt:lpstr>DAUTU</vt:lpstr>
      <vt:lpstr>CHIPHI</vt:lpstr>
      <vt:lpstr>PHANKY</vt:lpstr>
      <vt:lpstr>Sheet3</vt:lpstr>
      <vt:lpstr>PHANKY!_Toc483664829</vt:lpstr>
      <vt:lpstr>PHANKY!_Toc483664830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DELL VOSTRO 3460</cp:lastModifiedBy>
  <cp:lastPrinted>2018-10-16T03:24:33Z</cp:lastPrinted>
  <dcterms:created xsi:type="dcterms:W3CDTF">2018-10-16T02:26:35Z</dcterms:created>
  <dcterms:modified xsi:type="dcterms:W3CDTF">2018-10-19T04:29:03Z</dcterms:modified>
</cp:coreProperties>
</file>